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EDF720C6-838F-46B1-BC2B-8B0F040A2CE8}" xr6:coauthVersionLast="47" xr6:coauthVersionMax="47" xr10:uidLastSave="{00000000-0000-0000-0000-000000000000}"/>
  <bookViews>
    <workbookView xWindow="-104" yWindow="-104" windowWidth="22326" windowHeight="11947" xr2:uid="{D672CA99-5699-4DDF-AFB2-7589414D146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7" i="9"/>
  <c r="D30" i="9" s="1"/>
  <c r="H6" i="9"/>
  <c r="D29" i="9" s="1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1" i="8"/>
  <c r="C48" i="8"/>
  <c r="F47" i="8"/>
  <c r="C47" i="8"/>
  <c r="F45" i="8"/>
  <c r="F44" i="8"/>
  <c r="F41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F48" i="8" s="1"/>
  <c r="H19" i="8"/>
  <c r="E17" i="8"/>
  <c r="H15" i="8"/>
  <c r="F46" i="8" s="1"/>
  <c r="H14" i="8"/>
  <c r="C14" i="8"/>
  <c r="I13" i="8"/>
  <c r="G53" i="8" s="1"/>
  <c r="H12" i="8"/>
  <c r="H11" i="8"/>
  <c r="F43" i="8" s="1"/>
  <c r="H10" i="8"/>
  <c r="F42" i="8" s="1"/>
  <c r="H9" i="8"/>
  <c r="H8" i="8"/>
  <c r="H7" i="8"/>
  <c r="F39" i="8" s="1"/>
  <c r="E5" i="8"/>
  <c r="H132" i="7"/>
  <c r="E122" i="7"/>
  <c r="G119" i="7"/>
  <c r="G118" i="7"/>
  <c r="H117" i="7"/>
  <c r="H113" i="7"/>
  <c r="H106" i="7"/>
  <c r="H100" i="7"/>
  <c r="H95" i="7"/>
  <c r="H97" i="7" s="1"/>
  <c r="H102" i="7" s="1"/>
  <c r="H92" i="7"/>
  <c r="G91" i="7"/>
  <c r="H85" i="7"/>
  <c r="G79" i="7"/>
  <c r="H79" i="7" s="1"/>
  <c r="H74" i="7"/>
  <c r="H66" i="7"/>
  <c r="H53" i="7"/>
  <c r="F45" i="7"/>
  <c r="C45" i="7"/>
  <c r="G45" i="7" s="1"/>
  <c r="H42" i="7"/>
  <c r="G39" i="7"/>
  <c r="G67" i="7" s="1"/>
  <c r="G38" i="7"/>
  <c r="G37" i="7"/>
  <c r="H36" i="7"/>
  <c r="H27" i="7"/>
  <c r="H32" i="7" s="1"/>
  <c r="H26" i="7"/>
  <c r="H25" i="7"/>
  <c r="H20" i="7"/>
  <c r="F12" i="7"/>
  <c r="H9" i="7"/>
  <c r="H7" i="7"/>
  <c r="C128" i="7" s="1"/>
  <c r="H6" i="7"/>
  <c r="B4" i="7"/>
  <c r="B3" i="7"/>
  <c r="H132" i="6"/>
  <c r="G119" i="6"/>
  <c r="G118" i="6"/>
  <c r="H117" i="6"/>
  <c r="H113" i="6"/>
  <c r="H106" i="6"/>
  <c r="H100" i="6"/>
  <c r="H97" i="6"/>
  <c r="H102" i="6" s="1"/>
  <c r="H95" i="6"/>
  <c r="H92" i="6"/>
  <c r="G88" i="6"/>
  <c r="H85" i="6"/>
  <c r="G79" i="6"/>
  <c r="G78" i="6"/>
  <c r="H74" i="6"/>
  <c r="H66" i="6"/>
  <c r="H55" i="6"/>
  <c r="H53" i="6"/>
  <c r="F45" i="6"/>
  <c r="C45" i="6"/>
  <c r="G45" i="6" s="1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3" i="5"/>
  <c r="H101" i="5"/>
  <c r="H98" i="5"/>
  <c r="H96" i="5"/>
  <c r="G87" i="5"/>
  <c r="H86" i="5"/>
  <c r="G80" i="5"/>
  <c r="G76" i="5"/>
  <c r="H75" i="5"/>
  <c r="H67" i="5"/>
  <c r="H63" i="5"/>
  <c r="H62" i="5"/>
  <c r="H53" i="5"/>
  <c r="G51" i="5"/>
  <c r="G69" i="5" s="1"/>
  <c r="G45" i="5"/>
  <c r="F45" i="5"/>
  <c r="C45" i="5"/>
  <c r="H42" i="5"/>
  <c r="G38" i="5"/>
  <c r="G37" i="5"/>
  <c r="G39" i="5" s="1"/>
  <c r="G68" i="5" s="1"/>
  <c r="H36" i="5"/>
  <c r="H28" i="5"/>
  <c r="H26" i="5"/>
  <c r="H32" i="5" s="1"/>
  <c r="H25" i="5"/>
  <c r="H20" i="5"/>
  <c r="F12" i="5"/>
  <c r="H9" i="5"/>
  <c r="H7" i="5"/>
  <c r="B3" i="5"/>
  <c r="H134" i="4"/>
  <c r="G120" i="4"/>
  <c r="G119" i="4"/>
  <c r="H118" i="4"/>
  <c r="H114" i="4"/>
  <c r="H107" i="4"/>
  <c r="H103" i="4"/>
  <c r="H101" i="4"/>
  <c r="H98" i="4"/>
  <c r="H96" i="4"/>
  <c r="G90" i="4"/>
  <c r="H86" i="4"/>
  <c r="G80" i="4"/>
  <c r="H75" i="4"/>
  <c r="H67" i="4"/>
  <c r="H58" i="4"/>
  <c r="H57" i="4"/>
  <c r="H53" i="4"/>
  <c r="G45" i="4"/>
  <c r="G51" i="4" s="1"/>
  <c r="F45" i="4"/>
  <c r="C45" i="4"/>
  <c r="H42" i="4"/>
  <c r="G38" i="4"/>
  <c r="G37" i="4"/>
  <c r="G39" i="4" s="1"/>
  <c r="G68" i="4" s="1"/>
  <c r="H36" i="4"/>
  <c r="H25" i="4"/>
  <c r="H20" i="4"/>
  <c r="F12" i="4"/>
  <c r="H9" i="4"/>
  <c r="H7" i="4"/>
  <c r="C129" i="4" s="1"/>
  <c r="B3" i="4"/>
  <c r="H134" i="3"/>
  <c r="E124" i="3"/>
  <c r="G120" i="3"/>
  <c r="G119" i="3"/>
  <c r="H118" i="3"/>
  <c r="H114" i="3"/>
  <c r="H107" i="3"/>
  <c r="I103" i="3"/>
  <c r="H103" i="3"/>
  <c r="H101" i="3"/>
  <c r="I98" i="3"/>
  <c r="H98" i="3"/>
  <c r="H96" i="3"/>
  <c r="H86" i="3"/>
  <c r="G80" i="3"/>
  <c r="H75" i="3"/>
  <c r="G69" i="3"/>
  <c r="H67" i="3"/>
  <c r="H61" i="3"/>
  <c r="H55" i="3"/>
  <c r="H53" i="3"/>
  <c r="G51" i="3"/>
  <c r="G45" i="3"/>
  <c r="F45" i="3"/>
  <c r="C45" i="3"/>
  <c r="H42" i="3"/>
  <c r="G38" i="3"/>
  <c r="G37" i="3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H31" i="2"/>
  <c r="G31" i="2"/>
  <c r="G30" i="2"/>
  <c r="H30" i="2" s="1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H186" i="1"/>
  <c r="C186" i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8" i="6" s="1"/>
  <c r="A83" i="1"/>
  <c r="D81" i="1"/>
  <c r="E123" i="6" s="1"/>
  <c r="E80" i="1"/>
  <c r="E83" i="1" s="1"/>
  <c r="D80" i="1"/>
  <c r="E123" i="3" s="1"/>
  <c r="F123" i="3" s="1"/>
  <c r="D78" i="1"/>
  <c r="G72" i="1"/>
  <c r="G92" i="5" s="1"/>
  <c r="G71" i="1"/>
  <c r="G90" i="7" s="1"/>
  <c r="G70" i="1"/>
  <c r="G89" i="7" s="1"/>
  <c r="G69" i="1"/>
  <c r="G89" i="3" s="1"/>
  <c r="G68" i="1"/>
  <c r="G87" i="6" s="1"/>
  <c r="G67" i="1"/>
  <c r="G86" i="6" s="1"/>
  <c r="E62" i="1"/>
  <c r="G79" i="4" s="1"/>
  <c r="E61" i="1"/>
  <c r="G77" i="6" s="1"/>
  <c r="E59" i="1"/>
  <c r="G76" i="3" s="1"/>
  <c r="H54" i="1"/>
  <c r="H53" i="1"/>
  <c r="H52" i="1"/>
  <c r="H51" i="1"/>
  <c r="H50" i="1"/>
  <c r="H49" i="1"/>
  <c r="H55" i="1" s="1"/>
  <c r="H48" i="1"/>
  <c r="H47" i="1"/>
  <c r="F43" i="1"/>
  <c r="D43" i="1"/>
  <c r="E43" i="1" s="1"/>
  <c r="I42" i="1" s="1"/>
  <c r="A42" i="1"/>
  <c r="D40" i="1"/>
  <c r="E40" i="1" s="1"/>
  <c r="A39" i="1"/>
  <c r="F37" i="1"/>
  <c r="E37" i="1"/>
  <c r="I36" i="1" s="1"/>
  <c r="I54" i="3" s="1"/>
  <c r="D37" i="1"/>
  <c r="A36" i="1"/>
  <c r="F34" i="1"/>
  <c r="I33" i="1" s="1"/>
  <c r="E34" i="1"/>
  <c r="A33" i="1"/>
  <c r="I30" i="1"/>
  <c r="H61" i="5" s="1"/>
  <c r="I28" i="1"/>
  <c r="H61" i="6" s="1"/>
  <c r="I26" i="1"/>
  <c r="H60" i="3" s="1"/>
  <c r="I24" i="1"/>
  <c r="H58" i="7" s="1"/>
  <c r="E24" i="1"/>
  <c r="D24" i="1"/>
  <c r="E22" i="1"/>
  <c r="I20" i="1"/>
  <c r="H57" i="7" s="1"/>
  <c r="I18" i="1"/>
  <c r="H56" i="4" s="1"/>
  <c r="I16" i="1"/>
  <c r="H55" i="4" s="1"/>
  <c r="F7" i="1"/>
  <c r="H26" i="4" s="1"/>
  <c r="H32" i="4" s="1"/>
  <c r="H38" i="7" l="1"/>
  <c r="H133" i="7"/>
  <c r="F78" i="8"/>
  <c r="F80" i="8" s="1"/>
  <c r="H32" i="2"/>
  <c r="H135" i="3"/>
  <c r="H80" i="3"/>
  <c r="H38" i="5"/>
  <c r="H80" i="5"/>
  <c r="H37" i="7"/>
  <c r="H39" i="7" s="1"/>
  <c r="H67" i="7" s="1"/>
  <c r="H135" i="5"/>
  <c r="H37" i="5"/>
  <c r="H39" i="5" s="1"/>
  <c r="H68" i="5" s="1"/>
  <c r="I135" i="3"/>
  <c r="I80" i="3"/>
  <c r="H80" i="4"/>
  <c r="H37" i="3"/>
  <c r="H38" i="4"/>
  <c r="H192" i="1"/>
  <c r="G89" i="8" s="1"/>
  <c r="H54" i="3"/>
  <c r="H54" i="5"/>
  <c r="I38" i="3"/>
  <c r="G51" i="7"/>
  <c r="D34" i="9"/>
  <c r="C34" i="9"/>
  <c r="B34" i="9"/>
  <c r="H54" i="7"/>
  <c r="H54" i="6"/>
  <c r="H108" i="5"/>
  <c r="H107" i="6"/>
  <c r="I108" i="3"/>
  <c r="H108" i="3"/>
  <c r="H108" i="4"/>
  <c r="H107" i="7"/>
  <c r="H90" i="7"/>
  <c r="G51" i="6"/>
  <c r="H135" i="4"/>
  <c r="H37" i="4"/>
  <c r="G69" i="4"/>
  <c r="I37" i="3"/>
  <c r="I39" i="3" s="1"/>
  <c r="I68" i="3" s="1"/>
  <c r="I55" i="3"/>
  <c r="I61" i="3"/>
  <c r="G91" i="4"/>
  <c r="E129" i="5"/>
  <c r="F129" i="5" s="1"/>
  <c r="H56" i="6"/>
  <c r="G89" i="6"/>
  <c r="H61" i="7"/>
  <c r="G75" i="7"/>
  <c r="E123" i="7"/>
  <c r="F122" i="7" s="1"/>
  <c r="H60" i="7"/>
  <c r="H56" i="3"/>
  <c r="H62" i="3"/>
  <c r="E129" i="3"/>
  <c r="F129" i="3" s="1"/>
  <c r="H60" i="4"/>
  <c r="E123" i="4"/>
  <c r="F123" i="4" s="1"/>
  <c r="G88" i="5"/>
  <c r="G94" i="5" s="1"/>
  <c r="H37" i="6"/>
  <c r="H39" i="6" s="1"/>
  <c r="H67" i="6" s="1"/>
  <c r="H57" i="6"/>
  <c r="H62" i="7"/>
  <c r="G86" i="7"/>
  <c r="B29" i="9"/>
  <c r="I60" i="3"/>
  <c r="H133" i="6"/>
  <c r="H38" i="3"/>
  <c r="I56" i="3"/>
  <c r="I62" i="3"/>
  <c r="G90" i="3"/>
  <c r="H61" i="4"/>
  <c r="G92" i="4"/>
  <c r="G78" i="5"/>
  <c r="H58" i="6"/>
  <c r="H79" i="6"/>
  <c r="G90" i="6"/>
  <c r="G93" i="6" s="1"/>
  <c r="E128" i="7"/>
  <c r="H5" i="9"/>
  <c r="C29" i="9"/>
  <c r="F40" i="1"/>
  <c r="I39" i="1" s="1"/>
  <c r="H54" i="4" s="1"/>
  <c r="H57" i="3"/>
  <c r="H63" i="3"/>
  <c r="G78" i="3"/>
  <c r="H62" i="4"/>
  <c r="G76" i="4"/>
  <c r="E124" i="4"/>
  <c r="H55" i="5"/>
  <c r="G89" i="5"/>
  <c r="H38" i="6"/>
  <c r="E122" i="6"/>
  <c r="F122" i="6" s="1"/>
  <c r="F128" i="6" s="1"/>
  <c r="G87" i="7"/>
  <c r="G39" i="3"/>
  <c r="G68" i="3" s="1"/>
  <c r="I57" i="3"/>
  <c r="I63" i="3"/>
  <c r="H63" i="4"/>
  <c r="G87" i="4"/>
  <c r="H56" i="5"/>
  <c r="G79" i="5"/>
  <c r="H60" i="6"/>
  <c r="G91" i="6"/>
  <c r="G77" i="7"/>
  <c r="B30" i="9"/>
  <c r="H58" i="3"/>
  <c r="G87" i="3"/>
  <c r="G91" i="3"/>
  <c r="E129" i="4"/>
  <c r="F129" i="4" s="1"/>
  <c r="H57" i="5"/>
  <c r="G90" i="5"/>
  <c r="G75" i="6"/>
  <c r="G88" i="7"/>
  <c r="H8" i="9"/>
  <c r="C30" i="9"/>
  <c r="G22" i="1"/>
  <c r="I22" i="1" s="1"/>
  <c r="I58" i="3"/>
  <c r="G79" i="3"/>
  <c r="G88" i="4"/>
  <c r="H58" i="5"/>
  <c r="H62" i="6"/>
  <c r="H55" i="7"/>
  <c r="G78" i="7"/>
  <c r="E60" i="1"/>
  <c r="G78" i="4"/>
  <c r="G91" i="5"/>
  <c r="H56" i="7"/>
  <c r="H9" i="9"/>
  <c r="G88" i="3"/>
  <c r="G92" i="3"/>
  <c r="G89" i="4"/>
  <c r="H60" i="5"/>
  <c r="E123" i="5"/>
  <c r="F123" i="5" s="1"/>
  <c r="H10" i="9"/>
  <c r="I59" i="3" l="1"/>
  <c r="H59" i="5"/>
  <c r="H59" i="3"/>
  <c r="H64" i="3" s="1"/>
  <c r="H70" i="3" s="1"/>
  <c r="H59" i="7"/>
  <c r="H63" i="7" s="1"/>
  <c r="H69" i="7" s="1"/>
  <c r="H59" i="6"/>
  <c r="H59" i="4"/>
  <c r="I64" i="3"/>
  <c r="I70" i="3" s="1"/>
  <c r="H64" i="4"/>
  <c r="H70" i="4" s="1"/>
  <c r="G68" i="6"/>
  <c r="H39" i="3"/>
  <c r="H41" i="5"/>
  <c r="B32" i="9"/>
  <c r="C32" i="9"/>
  <c r="D32" i="9"/>
  <c r="H41" i="7"/>
  <c r="H39" i="4"/>
  <c r="G68" i="7"/>
  <c r="H51" i="7"/>
  <c r="H68" i="7" s="1"/>
  <c r="B28" i="9"/>
  <c r="C28" i="9"/>
  <c r="D28" i="9"/>
  <c r="F128" i="7"/>
  <c r="G76" i="6"/>
  <c r="G77" i="4"/>
  <c r="G76" i="7"/>
  <c r="G77" i="5"/>
  <c r="G77" i="3"/>
  <c r="H64" i="5"/>
  <c r="H70" i="5" s="1"/>
  <c r="D33" i="9"/>
  <c r="C33" i="9"/>
  <c r="B33" i="9"/>
  <c r="G93" i="7"/>
  <c r="I41" i="3"/>
  <c r="D31" i="9"/>
  <c r="C31" i="9"/>
  <c r="B31" i="9"/>
  <c r="G94" i="3"/>
  <c r="H41" i="6"/>
  <c r="H51" i="6" s="1"/>
  <c r="G94" i="4"/>
  <c r="H63" i="6"/>
  <c r="H69" i="6" s="1"/>
  <c r="H70" i="7" l="1"/>
  <c r="H68" i="6"/>
  <c r="H70" i="6" s="1"/>
  <c r="H86" i="6"/>
  <c r="H68" i="3"/>
  <c r="H41" i="3"/>
  <c r="D35" i="9"/>
  <c r="C35" i="9"/>
  <c r="I43" i="3"/>
  <c r="I46" i="3"/>
  <c r="I74" i="3"/>
  <c r="I45" i="3"/>
  <c r="I50" i="3"/>
  <c r="I49" i="3"/>
  <c r="I47" i="3"/>
  <c r="I44" i="3"/>
  <c r="I48" i="3"/>
  <c r="I51" i="3"/>
  <c r="I69" i="3" s="1"/>
  <c r="I71" i="3" s="1"/>
  <c r="H86" i="7"/>
  <c r="B35" i="9"/>
  <c r="H46" i="7"/>
  <c r="H73" i="7"/>
  <c r="H76" i="7" s="1"/>
  <c r="H47" i="7"/>
  <c r="H44" i="7"/>
  <c r="H43" i="7"/>
  <c r="H48" i="7"/>
  <c r="H50" i="7"/>
  <c r="H49" i="7"/>
  <c r="H45" i="7"/>
  <c r="H44" i="6"/>
  <c r="H43" i="6"/>
  <c r="H50" i="6"/>
  <c r="H49" i="6"/>
  <c r="H48" i="6"/>
  <c r="H73" i="6"/>
  <c r="H76" i="6" s="1"/>
  <c r="H47" i="6"/>
  <c r="H46" i="6"/>
  <c r="H45" i="6"/>
  <c r="H68" i="4"/>
  <c r="H41" i="4"/>
  <c r="H49" i="5"/>
  <c r="H74" i="5"/>
  <c r="H48" i="5"/>
  <c r="H47" i="5"/>
  <c r="H46" i="5"/>
  <c r="H45" i="5"/>
  <c r="H50" i="5"/>
  <c r="H44" i="5"/>
  <c r="H43" i="5"/>
  <c r="H51" i="5"/>
  <c r="H76" i="5" l="1"/>
  <c r="H79" i="5"/>
  <c r="H78" i="5"/>
  <c r="H45" i="4"/>
  <c r="H44" i="4"/>
  <c r="H43" i="4"/>
  <c r="H50" i="4"/>
  <c r="H49" i="4"/>
  <c r="H46" i="4"/>
  <c r="H74" i="4"/>
  <c r="H48" i="4"/>
  <c r="H47" i="4"/>
  <c r="H51" i="4"/>
  <c r="H77" i="5"/>
  <c r="H69" i="5"/>
  <c r="H71" i="5" s="1"/>
  <c r="H87" i="5"/>
  <c r="H47" i="3"/>
  <c r="H48" i="3"/>
  <c r="H46" i="3"/>
  <c r="H74" i="3"/>
  <c r="H45" i="3"/>
  <c r="H50" i="3"/>
  <c r="H43" i="3"/>
  <c r="H49" i="3"/>
  <c r="H44" i="3"/>
  <c r="H51" i="3"/>
  <c r="H78" i="6"/>
  <c r="H77" i="6"/>
  <c r="H75" i="6"/>
  <c r="H80" i="6" s="1"/>
  <c r="H135" i="6" s="1"/>
  <c r="I76" i="3"/>
  <c r="I81" i="3" s="1"/>
  <c r="I137" i="3" s="1"/>
  <c r="I79" i="3"/>
  <c r="I78" i="3"/>
  <c r="I136" i="3"/>
  <c r="I77" i="3"/>
  <c r="H134" i="6"/>
  <c r="H78" i="7"/>
  <c r="H77" i="7"/>
  <c r="H75" i="7"/>
  <c r="H80" i="7" s="1"/>
  <c r="H135" i="7" s="1"/>
  <c r="H134" i="7"/>
  <c r="H79" i="4" l="1"/>
  <c r="H76" i="4"/>
  <c r="H78" i="4"/>
  <c r="H77" i="4"/>
  <c r="H76" i="3"/>
  <c r="H79" i="3"/>
  <c r="H78" i="3"/>
  <c r="H77" i="3"/>
  <c r="H136" i="5"/>
  <c r="H84" i="6"/>
  <c r="H69" i="3"/>
  <c r="H71" i="3" s="1"/>
  <c r="I87" i="3"/>
  <c r="H87" i="3"/>
  <c r="H84" i="7"/>
  <c r="I85" i="3"/>
  <c r="H69" i="4"/>
  <c r="H71" i="4" s="1"/>
  <c r="H87" i="4"/>
  <c r="H81" i="5"/>
  <c r="H137" i="5" s="1"/>
  <c r="H136" i="4" l="1"/>
  <c r="H87" i="6"/>
  <c r="H88" i="6"/>
  <c r="H91" i="6"/>
  <c r="H89" i="6"/>
  <c r="H90" i="6"/>
  <c r="H81" i="4"/>
  <c r="H137" i="4" s="1"/>
  <c r="I93" i="3"/>
  <c r="I89" i="3"/>
  <c r="I88" i="3"/>
  <c r="I94" i="3" s="1"/>
  <c r="I102" i="3" s="1"/>
  <c r="I104" i="3" s="1"/>
  <c r="I91" i="3"/>
  <c r="I92" i="3"/>
  <c r="I90" i="3"/>
  <c r="H81" i="3"/>
  <c r="H137" i="3" s="1"/>
  <c r="H85" i="5"/>
  <c r="H91" i="7"/>
  <c r="H89" i="7"/>
  <c r="H88" i="7"/>
  <c r="H87" i="7"/>
  <c r="H93" i="7" s="1"/>
  <c r="H101" i="7" s="1"/>
  <c r="H103" i="7" s="1"/>
  <c r="H136" i="3"/>
  <c r="I138" i="3" l="1"/>
  <c r="I115" i="3"/>
  <c r="H85" i="4"/>
  <c r="H93" i="6"/>
  <c r="H101" i="6" s="1"/>
  <c r="H103" i="6" s="1"/>
  <c r="H136" i="7"/>
  <c r="H114" i="7"/>
  <c r="H93" i="5"/>
  <c r="H92" i="5"/>
  <c r="H89" i="5"/>
  <c r="H90" i="5"/>
  <c r="H91" i="5"/>
  <c r="H88" i="5"/>
  <c r="H85" i="3"/>
  <c r="H93" i="3" l="1"/>
  <c r="H89" i="3"/>
  <c r="H92" i="3"/>
  <c r="H88" i="3"/>
  <c r="H91" i="3"/>
  <c r="H90" i="3"/>
  <c r="I109" i="3"/>
  <c r="I112" i="3" s="1"/>
  <c r="I139" i="3" s="1"/>
  <c r="I140" i="3" s="1"/>
  <c r="I119" i="3"/>
  <c r="I120" i="3" s="1"/>
  <c r="I142" i="3" s="1"/>
  <c r="H108" i="7"/>
  <c r="H111" i="7" s="1"/>
  <c r="H137" i="7" s="1"/>
  <c r="H138" i="7" s="1"/>
  <c r="H118" i="7"/>
  <c r="H136" i="6"/>
  <c r="H114" i="6"/>
  <c r="H93" i="4"/>
  <c r="H90" i="4"/>
  <c r="H88" i="4"/>
  <c r="H94" i="4" s="1"/>
  <c r="H102" i="4" s="1"/>
  <c r="H104" i="4" s="1"/>
  <c r="H89" i="4"/>
  <c r="H92" i="4"/>
  <c r="H91" i="4"/>
  <c r="H94" i="5"/>
  <c r="H102" i="5" s="1"/>
  <c r="H104" i="5" s="1"/>
  <c r="I130" i="3" l="1"/>
  <c r="H138" i="4"/>
  <c r="H115" i="4"/>
  <c r="H108" i="6"/>
  <c r="H111" i="6" s="1"/>
  <c r="H137" i="6" s="1"/>
  <c r="H138" i="6" s="1"/>
  <c r="H118" i="6"/>
  <c r="H119" i="6" s="1"/>
  <c r="H119" i="7"/>
  <c r="H129" i="7" s="1"/>
  <c r="H138" i="5"/>
  <c r="H115" i="5"/>
  <c r="H94" i="3"/>
  <c r="H102" i="3" s="1"/>
  <c r="H104" i="3" s="1"/>
  <c r="H120" i="7" l="1"/>
  <c r="H139" i="7"/>
  <c r="H138" i="3"/>
  <c r="H115" i="3"/>
  <c r="H140" i="6"/>
  <c r="H129" i="6"/>
  <c r="I141" i="3"/>
  <c r="I121" i="3"/>
  <c r="H119" i="4"/>
  <c r="H120" i="4" s="1"/>
  <c r="H132" i="4"/>
  <c r="H109" i="4"/>
  <c r="H112" i="4" s="1"/>
  <c r="H139" i="4" s="1"/>
  <c r="H140" i="4"/>
  <c r="H140" i="7"/>
  <c r="H109" i="5"/>
  <c r="H112" i="5" s="1"/>
  <c r="H139" i="5" s="1"/>
  <c r="H119" i="5"/>
  <c r="H132" i="5" s="1"/>
  <c r="H120" i="5"/>
  <c r="H130" i="5" s="1"/>
  <c r="H140" i="5"/>
  <c r="H142" i="4" l="1"/>
  <c r="E61" i="8" s="1"/>
  <c r="G61" i="8" s="1"/>
  <c r="H130" i="4"/>
  <c r="H121" i="5"/>
  <c r="H141" i="5"/>
  <c r="H109" i="3"/>
  <c r="H112" i="3" s="1"/>
  <c r="H139" i="3" s="1"/>
  <c r="H140" i="3" s="1"/>
  <c r="H119" i="3"/>
  <c r="H142" i="5"/>
  <c r="F15" i="8" s="1"/>
  <c r="G15" i="8" s="1"/>
  <c r="H139" i="6"/>
  <c r="H120" i="6"/>
  <c r="E76" i="8"/>
  <c r="G76" i="8" s="1"/>
  <c r="F29" i="8"/>
  <c r="G29" i="8" s="1"/>
  <c r="E78" i="8"/>
  <c r="G78" i="8" s="1"/>
  <c r="F34" i="8"/>
  <c r="G34" i="8" s="1"/>
  <c r="H120" i="3" l="1"/>
  <c r="H142" i="3" s="1"/>
  <c r="H132" i="3"/>
  <c r="I29" i="8"/>
  <c r="J29" i="8" s="1"/>
  <c r="D54" i="8"/>
  <c r="G54" i="8" s="1"/>
  <c r="D46" i="8"/>
  <c r="G46" i="8" s="1"/>
  <c r="I15" i="8"/>
  <c r="D55" i="8"/>
  <c r="G55" i="8" s="1"/>
  <c r="I34" i="8"/>
  <c r="J34" i="8" s="1"/>
  <c r="H141" i="4"/>
  <c r="H121" i="4"/>
  <c r="G80" i="8"/>
  <c r="F12" i="8" l="1"/>
  <c r="G12" i="8" s="1"/>
  <c r="F23" i="8"/>
  <c r="G23" i="8" s="1"/>
  <c r="F20" i="8"/>
  <c r="G20" i="8" s="1"/>
  <c r="F11" i="8"/>
  <c r="G11" i="8" s="1"/>
  <c r="F8" i="8"/>
  <c r="G8" i="8" s="1"/>
  <c r="F14" i="8"/>
  <c r="G14" i="8" s="1"/>
  <c r="F24" i="8"/>
  <c r="G24" i="8" s="1"/>
  <c r="F22" i="8"/>
  <c r="G22" i="8" s="1"/>
  <c r="F19" i="8"/>
  <c r="G19" i="8" s="1"/>
  <c r="F10" i="8"/>
  <c r="G10" i="8" s="1"/>
  <c r="F7" i="8"/>
  <c r="G7" i="8" s="1"/>
  <c r="F21" i="8"/>
  <c r="G21" i="8" s="1"/>
  <c r="F9" i="8"/>
  <c r="G9" i="8" s="1"/>
  <c r="H144" i="3"/>
  <c r="H130" i="3"/>
  <c r="D49" i="8" l="1"/>
  <c r="G49" i="8" s="1"/>
  <c r="I21" i="8"/>
  <c r="D50" i="8"/>
  <c r="G50" i="8" s="1"/>
  <c r="I22" i="8"/>
  <c r="I8" i="8"/>
  <c r="D40" i="8"/>
  <c r="G40" i="8" s="1"/>
  <c r="I11" i="8"/>
  <c r="D43" i="8"/>
  <c r="G43" i="8" s="1"/>
  <c r="D47" i="8"/>
  <c r="G47" i="8" s="1"/>
  <c r="I19" i="8"/>
  <c r="J24" i="8" s="1"/>
  <c r="I14" i="8"/>
  <c r="D45" i="8"/>
  <c r="G45" i="8" s="1"/>
  <c r="I20" i="8"/>
  <c r="D48" i="8"/>
  <c r="G48" i="8" s="1"/>
  <c r="D39" i="8"/>
  <c r="G39" i="8" s="1"/>
  <c r="I7" i="8"/>
  <c r="I24" i="8"/>
  <c r="D52" i="8"/>
  <c r="G52" i="8" s="1"/>
  <c r="H141" i="3"/>
  <c r="H121" i="3"/>
  <c r="I23" i="8"/>
  <c r="D51" i="8"/>
  <c r="G51" i="8" s="1"/>
  <c r="I10" i="8"/>
  <c r="D42" i="8"/>
  <c r="G42" i="8" s="1"/>
  <c r="D41" i="8"/>
  <c r="G41" i="8" s="1"/>
  <c r="I9" i="8"/>
  <c r="I12" i="8"/>
  <c r="D44" i="8"/>
  <c r="G44" i="8" s="1"/>
  <c r="J15" i="8" l="1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7B8791B7-FB9D-4E8B-9554-9546725B287A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9CA6E54-42B4-463D-B660-FB8848EC297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7CCBED9-2886-492B-ABD4-6A43E8776414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822606B-4D52-400A-8220-67CEFFF665B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BADF0C2-AD3B-44A2-8B6C-15E683620CD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47417AA-23F8-4666-B10B-9340D0CE48F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E55BC2B-CEF9-4511-A8FC-FB7C603C10B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<sst xmlns="http://schemas.openxmlformats.org/spreadsheetml/2006/main" count="1665" uniqueCount="486">
  <si>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</si>
  <si>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</si>
  <si>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</si>
  <si>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Guarujá/SP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</si>
  <si>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</si>
  <si>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</si>
  <si>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</si>
  <si>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</si>
  <si>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</si>
  <si>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 Guarujá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</si>
  <si>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</si>
  <si>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</si>
  <si>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</si>
  <si>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</si>
  <si>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</si>
  <si>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</si>
  <si>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</si>
  <si>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</si>
  <si>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</si>
  <si>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</si>
  <si>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</si>
  <si>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</si>
  <si>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</si>
  <si>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</si>
  <si>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</si>
  <si>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</si>
  <si>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</si>
  <si>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</si>
  <si>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</si>
  <si>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</si>
  <si>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</si>
  <si>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</si>
  <si>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</si>
  <si>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</si>
  <si>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</si>
  <si>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</si>
  <si>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</si>
  <si>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</si>
  <si>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</si>
  <si>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</si>
  <si>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</si>
  <si>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</si>
  <si>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</si>
  <si>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</si>
  <si>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</si>
  <si>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</si>
  <si>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</si>
  <si>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</si>
  <si>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</si>
  <si>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</si>
  <si>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</si>
  <si>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</si>
  <si>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</si>
  <si>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</si>
  <si>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</si>
  <si>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</si>
  <si>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</si>
  <si>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</si>
  <si>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</si>
  <si>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</si>
  <si>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</si>
  <si>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</si>
  <si>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</si>
  <si>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</si>
  <si>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</si>
  <si>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</si>
  <si>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</si>
  <si>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</si>
  <si>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</si>
  <si>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</si>
  <si>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</si>
  <si>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</si>
  <si>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</si>
  <si>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</si>
  <si>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</si>
  <si>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</si>
  <si>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</si>
  <si>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</si>
  <si>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</si>
  <si>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</si>
  <si>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</si>
  <si>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</si>
  <si>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</si>
  <si>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</si>
  <si>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</si>
  <si>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</si>
  <si>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</si>
  <si>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</si>
  <si>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</si>
  <si>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</si>
  <si>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</si>
  <si>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</si>
  <si>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</si>
  <si>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</si>
  <si>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</si>
  <si>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</si>
  <si>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</si>
  <si>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</si>
  <si>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</si>
  <si>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</si>
  <si>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</si>
  <si>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</si>
  <si>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</si>
  <si>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</si>
  <si>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</si>
  <si>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</si>
  <si>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</si>
  <si>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</si>
  <si>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</si>
  <si>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</si>
  <si>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</si>
  <si>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</si>
  <si>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</si>
  <si>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</si>
  <si>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</si>
  <si>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</si>
  <si>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</si>
  <si>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</si>
  <si>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</si>
  <si>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</si>
  <si>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</si>
  <si>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</si>
  <si>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</si>
  <si>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</si>
  <si>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</si>
  <si>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</si>
  <si>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</si>
  <si>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</si>
  <si>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</si>
  <si>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</si>
  <si>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</si>
  <si>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</si>
  <si>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</si>
  <si>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</si>
  <si>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</si>
  <si>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</si>
  <si>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</si>
  <si>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</si>
  <si>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</si>
  <si>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</si>
  <si>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</si>
  <si>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</si>
  <si>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</si>
  <si>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</si>
  <si>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</si>
  <si>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</si>
  <si>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</si>
  <si>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</si>
  <si>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</si>
  <si>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</si>
  <si>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</si>
  <si>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</si>
  <si>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</si>
  <si>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</si>
  <si>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</si>
  <si>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</si>
  <si>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</si>
  <si>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</si>
  <si>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</si>
  <si>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</si>
  <si>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</si>
  <si>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</si>
  <si>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</si>
  <si>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</si>
  <si>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</si>
  <si>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</si>
  <si>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</si>
  <si>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</si>
  <si>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</si>
  <si>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</si>
  <si>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</si>
  <si>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</si>
  <si>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</si>
  <si>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</si>
  <si>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</si>
  <si>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</si>
  <si>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</si>
  <si>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</si>
  <si>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</si>
  <si>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</si>
  <si>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</si>
  <si>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</si>
  <si>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</si>
  <si>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</si>
  <si>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</si>
  <si>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</si>
  <si>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</si>
  <si>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</si>
  <si>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</si>
  <si>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</si>
  <si>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</si>
  <si>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</si>
  <si>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</si>
  <si>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</si>
  <si>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</si>
  <si>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</si>
  <si>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</si>
  <si>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</si>
  <si>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</si>
  <si>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</si>
  <si>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</si>
  <si>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</si>
  <si>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</si>
  <si>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</si>
  <si>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</si>
  <si>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</si>
  <si>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</si>
  <si>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</si>
  <si>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</si>
  <si>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423,60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</si>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</sst>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BECFD1B6-3147-444D-9401-253BB719581D}"/>
    <cellStyle name="Excel Built-in Percent" xfId="4" xr:uid="{D9FF0423-2BFC-45A8-95AA-2F6C36ECA33D}"/>
    <cellStyle name="Excel Built-in Percent 2" xfId="6" xr:uid="{6DF41D64-38C3-4A7F-B426-2443681D09A5}"/>
    <cellStyle name="Excel_BuiltIn_Currency" xfId="5" xr:uid="{CA99CAFB-E03E-495C-AD3B-FB30863A5DD7}"/>
    <cellStyle name="Moeda" xfId="2" builtinId="4"/>
    <cellStyle name="Moeda_Plan1_1_Limpeza2011- Planilhas" xfId="8" xr:uid="{0717E4EE-39BF-4037-B533-AEDEF9B339EE}"/>
    <cellStyle name="Normal" xfId="0" builtinId="0"/>
    <cellStyle name="Normal 2" xfId="10" xr:uid="{2C229FF2-5B85-484E-87A1-925F5BE84643}"/>
    <cellStyle name="Normal_Limpeza2011- Planilhas" xfId="7" xr:uid="{6C5DECAD-AA8C-4518-AD16-E69569F44EDC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9238C-2DF5-449C-942E-7C64DE874A61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144.47999999999999</v>
      </c>
      <c r="F18" s="18"/>
      <c r="G18" s="18"/>
      <c r="H18" s="18"/>
      <c r="I18" s="31">
        <f>E18</f>
        <v>144.47999999999999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Guarujá/SP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-103.032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/>
      <c r="E34" s="43">
        <f>B34*C34*D34</f>
        <v>0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Guarujá/SP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-112.36799999999999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0</v>
      </c>
      <c r="E37" s="43">
        <f>B37*C37*D37</f>
        <v>0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Guarujá/SP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-61.819199999999995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0</v>
      </c>
      <c r="E40" s="43">
        <f>B40*C40*D40</f>
        <v>0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Guarujá/SP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-112.9404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0</v>
      </c>
      <c r="E43" s="43">
        <f>B43*C43*D43</f>
        <v>0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Guarujá/SP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</v>
      </c>
      <c r="E83" s="116">
        <f>D83+$E$80</f>
        <v>9.2499999999999999E-2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</v>
      </c>
      <c r="G164" s="153">
        <v>1</v>
      </c>
      <c r="H164" s="130">
        <f t="shared" si="1"/>
        <v>174.06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5</v>
      </c>
      <c r="G170" s="153">
        <v>24</v>
      </c>
      <c r="H170" s="130">
        <f t="shared" si="1"/>
        <v>5.78125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401.45041666666668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59.304000000000009</v>
      </c>
      <c r="D178" s="163" t="s">
        <v>210</v>
      </c>
      <c r="E178" s="163"/>
      <c r="F178" s="163"/>
      <c r="G178" s="163"/>
      <c r="H178" s="164">
        <f>C178*2</f>
        <v>118.60800000000002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210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215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1843.308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CEFEB862-F778-41FF-BB17-3A43F479D4AB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977F1615-D5F4-4147-B9ED-F386F5162D70}">
      <formula1>0</formula1>
      <formula2>0</formula2>
    </dataValidation>
    <dataValidation errorStyle="warning" allowBlank="1" showInputMessage="1" showErrorMessage="1" errorTitle="OK" error="Atingiu o valor desejado." sqref="B12 E12 E68:F72" xr:uid="{92A96574-9A94-4805-8905-5003E88C7D65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9620E-ED68-42CC-A186-8EA4A493A0A3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Guarujá/SP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511.4</v>
      </c>
      <c r="C5" s="188">
        <v>1200</v>
      </c>
      <c r="D5" s="188"/>
      <c r="E5" s="188"/>
      <c r="F5" s="183">
        <f t="shared" ref="F5:F11" si="0">B5/C5</f>
        <v>0.42616666666666664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Guarujá/SP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83.23</v>
      </c>
      <c r="C13" s="188">
        <v>2700</v>
      </c>
      <c r="D13" s="188"/>
      <c r="E13" s="180"/>
      <c r="F13" s="195">
        <f t="shared" ref="F13:F18" si="1">B13/C13</f>
        <v>3.0825925925925927E-2</v>
      </c>
    </row>
    <row r="14" spans="1:19" ht="31.7" customHeight="1">
      <c r="A14" s="196" t="s">
        <v>236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0.45699259259259256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Guarujá/SP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210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4.6843109044065988E-2</v>
      </c>
      <c r="I29" s="194"/>
      <c r="J29" s="194"/>
    </row>
    <row r="30" spans="1:19" ht="27.25" customHeight="1">
      <c r="A30" s="30" t="s">
        <v>251</v>
      </c>
      <c r="B30" s="179">
        <v>210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4.6843109044065988E-2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9.3686218088131976E-2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1E394-5367-41E4-AE2D-6BC3AA462DEC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Guarujá/SP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594.63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Guarujá/SP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Guarujá/SP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Guarujá/SP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Guarujá/SP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-103.032</v>
      </c>
      <c r="I54" s="257">
        <f>Licitante!I36</f>
        <v>-112.36799999999999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144.47999999999999</v>
      </c>
      <c r="I56" s="257">
        <f>Licitante!I18</f>
        <v>144.47999999999999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816.34799999999996</v>
      </c>
      <c r="I64" s="259">
        <f>SUM(I54:I63)</f>
        <v>807.01199999999994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Guarujá/SP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816.34799999999996</v>
      </c>
      <c r="I70" s="260">
        <f t="shared" si="3"/>
        <v>807.01199999999994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1715.2241454545456</v>
      </c>
      <c r="I71" s="259">
        <f t="shared" si="4"/>
        <v>1787.3376727272728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Guarujá/SP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2917.2300395127872</v>
      </c>
      <c r="I85" s="260">
        <f>I32+I71-(I54+I55+I62)+I81</f>
        <v>3163.5767749822662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Guarujá/SP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7.986940559925495</v>
      </c>
      <c r="I88" s="248">
        <f>G88*I85</f>
        <v>8.6614011635380326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0.59902054199441213</v>
      </c>
      <c r="I89" s="248">
        <f>G89*I85</f>
        <v>0.64960508726535227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0.93447204551128293</v>
      </c>
      <c r="I90" s="286">
        <f>G90*I85</f>
        <v>1.0133839361339498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19.168657343821188</v>
      </c>
      <c r="I91" s="257">
        <f>G91*I85</f>
        <v>20.787362792491276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23.960821679776487</v>
      </c>
      <c r="I92" s="248">
        <f>G92*I85</f>
        <v>25.984203490614096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272.73534688177267</v>
      </c>
      <c r="I94" s="250">
        <f t="shared" si="6"/>
        <v>291.32684572624106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Guarujá/SP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Guarujá/SP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272.73534688177267</v>
      </c>
      <c r="I102" s="257">
        <f t="shared" si="8"/>
        <v>291.32684572624106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272.73534688177267</v>
      </c>
      <c r="I104" s="290">
        <f t="shared" si="10"/>
        <v>291.32684572624106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Guarujá/SP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528.81620041743986</v>
      </c>
      <c r="I109" s="257">
        <f>I115*Licitante!H127</f>
        <v>563.67105055116008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599.03828375077319</v>
      </c>
      <c r="I112" s="259">
        <f t="shared" si="11"/>
        <v>633.89313388449341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Guarujá/SP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4406.8016701453325</v>
      </c>
      <c r="I115" s="259">
        <f>(I32+I71+I81+I104+I108+I110+I111)/(1-Licitante!H127)</f>
        <v>4697.258754593001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Guarujá/SP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220.34008350726663</v>
      </c>
      <c r="I119" s="257">
        <f>G119*I115</f>
        <v>234.86293772965007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462.7141753652599</v>
      </c>
      <c r="I120" s="248">
        <f>G120*(I115+I119)</f>
        <v>493.21216923226513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518.80074207620044</v>
      </c>
      <c r="I121" s="292">
        <f>I130*F129</f>
        <v>552.99546247253966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Guarujá/SP</v>
      </c>
      <c r="D129" s="295"/>
      <c r="E129" s="296">
        <f>Licitante!D83</f>
        <v>0</v>
      </c>
      <c r="F129" s="262">
        <f>E129+F123</f>
        <v>9.2499999999999999E-2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5608.6566710940588</v>
      </c>
      <c r="I130" s="259">
        <f>(I115+I119+I120)/(1-F129)</f>
        <v>5978.3293240274561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5141.2686151695543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Guarujá/SP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1715.2241454545456</v>
      </c>
      <c r="I136" s="257">
        <f>I71</f>
        <v>1787.3376727272728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272.73534688177267</v>
      </c>
      <c r="I138" s="257">
        <f>I104</f>
        <v>291.32684572624106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599.03828375077319</v>
      </c>
      <c r="I139" s="257">
        <f>I112</f>
        <v>633.89313388449341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4406.8016701453325</v>
      </c>
      <c r="I140" s="248">
        <f t="shared" si="12"/>
        <v>4697.258754593001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5608.6566710940588</v>
      </c>
      <c r="I141" s="257">
        <f t="shared" si="13"/>
        <v>5978.3293240274561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5608.66</v>
      </c>
      <c r="I142" s="300">
        <f>ROUND((I115+I119+I120)/(1-(F129)),2)</f>
        <v>5978.33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369.67000000000007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0FB55-9257-4E7F-9ED2-01517D82D937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Guarujá/SP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594.63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Guarujá/SP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Guarujá/SP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Guarujá/SP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Guarujá/SP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-61.819199999999995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707.56080000000009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Guarujá/SP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707.56080000000009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1246.8864872727272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Guarujá/SP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1829.7580237076718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Guarujá/SP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5.0096044454693276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0.3757203334101995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0.58612372011991132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12.023050669126386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15.028813336407982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165.07457333098006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Guarujá/SP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Guarujá/SP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165.07457333098006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165.07457333098006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Guarujá/SP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351.00892914163427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421.2310124749676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Guarujá/SP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2925.0744095136192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Guarujá/SP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146.25372047568098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307.13281299893004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344.36103275637606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Guarujá/SP</v>
      </c>
      <c r="D129" s="295"/>
      <c r="E129" s="296">
        <f>Licitante!D83</f>
        <v>0</v>
      </c>
      <c r="F129" s="262">
        <f>E129+F123</f>
        <v>9.2499999999999999E-2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3722.8219757446063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3412.5868110992224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Guarujá/SP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1246.8864872727272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165.07457333098006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421.2310124749676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2925.0744095136192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3722.8219757446063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3722.82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2694D-4905-4C82-946E-2FC8D11A3E19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Guarujá/SP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594.63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Guarujá/SP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Guarujá/SP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Guarujá/SP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Guarujá/SP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-103.032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816.34799999999996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Guarujá/SP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816.34799999999996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2033.0657454545455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Guarujá/SP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3878.5522617304468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Guarujá/SP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10.618897362711696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0.79641730220337703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1.2424109914372683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25.485353670508069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31.856692088135087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367.90716976210302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Guarujá/SP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Guarujá/SP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367.90716976210302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367.90716976210302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Guarujá/SP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672.88357020352942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743.10565353686275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Guarujá/SP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5607.3630850294121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Guarujá/SP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280.36815425147063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588.77312392808824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660.13956319209899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Guarujá/SP</v>
      </c>
      <c r="D129" s="295"/>
      <c r="E129" s="296">
        <f>Licitante!D83</f>
        <v>0</v>
      </c>
      <c r="F129" s="262">
        <f>E129+F123</f>
        <v>9.2499999999999999E-2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7136.6439264010705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6541.9235992009808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Guarujá/SP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2033.0657454545455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367.90716976210302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743.10565353686275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5607.3630850294121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7136.6439264010705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7136.64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E4343-E824-4A89-8F6A-48EA8283FE0D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Guarujá/SP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420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Guarujá/SP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Guarujá/SP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Guarujá/SP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Guarujá/SP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-112.9404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806.43959999999993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Guarujá/SP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806.43959999999993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1791.7590290909088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Guarujá/SP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3178.6805529795588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Guarujá/SP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8.7027530540165881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0.65270647905124402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1.0182221073199407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20.886607329639812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26.108259162049766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298.61919871058973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Guarujá/SP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Guarujá/SP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298.61919871058973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298.61919871058973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Guarujá/SP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566.64701386683839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636.86909720017172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Guarujá/SP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4722.0584488903205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Guarujá/SP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236.10292244451603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495.81613713348361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555.91506284663319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Guarujá/SP</v>
      </c>
      <c r="D128" s="295"/>
      <c r="E128" s="296">
        <f>Licitante!D83</f>
        <v>0</v>
      </c>
      <c r="F128" s="262">
        <f>E128+F122</f>
        <v>9.2499999999999999E-2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6009.8925713149529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Guarujá/SP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1791.7590290909088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298.61919871058973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636.86909720017172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4722.0584488903205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6009.8925713149529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6009.89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15735-F4E3-4524-BF37-5C6ADFCDACD8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Guarujá/SP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Guarujá/SP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Guarujá/SP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Guarujá/SP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Guarujá/SP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-112.9404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806.43959999999993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Guarujá/SP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806.43959999999993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2087.3548578181817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Guarujá/SP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4072.7197188734267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Guarujá/SP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11.150498888086041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0.836287416606453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1.3046083699060669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33.451496664258123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376.44786316895159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Guarujá/SP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Guarujá/SP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376.44786316895159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376.44786316895159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Guarujá/SP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699.17444527850603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769.39652861183936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Guarujá/SP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5826.4537106542175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Guarujá/SP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291.32268553271086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611.77763961869289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685.93250502701926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Guarujá/SP</v>
      </c>
      <c r="D128" s="295"/>
      <c r="E128" s="296">
        <f>Licitante!D83</f>
        <v>0</v>
      </c>
      <c r="F128" s="262">
        <f>E128+F122</f>
        <v>9.2499999999999999E-2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7415.4865408326405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Guarujá/SP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2087.3548578181817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376.44786316895159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769.39652861183936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5826.4537106542175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7415.4865408326405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7415.49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58FD-1AD8-49EC-B493-503DD3E83386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 Guarujá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5608.66</v>
      </c>
      <c r="G7" s="349">
        <f>ROUND((1/C7)*F7,7)</f>
        <v>4.6738833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5608.66</v>
      </c>
      <c r="G8" s="349">
        <f>ROUND((1/C8)*F8,7)</f>
        <v>4.6738833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5608.66</v>
      </c>
      <c r="G9" s="349">
        <f>ROUND((1/C9)*F9,7)</f>
        <v>12.463688899999999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5608.66</v>
      </c>
      <c r="G10" s="349">
        <f t="shared" ref="G10:G11" si="1">ROUND((1/C10)*F10,7)</f>
        <v>2.2434639999999999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5608.66</v>
      </c>
      <c r="G11" s="349">
        <f t="shared" si="1"/>
        <v>3.1159222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5608.66</v>
      </c>
      <c r="G12" s="349">
        <f>ROUND((1/C12)*F12,7)</f>
        <v>3.7391066999999998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5608.66</v>
      </c>
      <c r="G14" s="349">
        <f>ROUND((1/C14)*F14,7)</f>
        <v>18.695533300000001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7136.64</v>
      </c>
      <c r="G15" s="349">
        <f>ROUND((1/C15)*F15,7)</f>
        <v>23.788799999999998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 Guarujá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5608.66</v>
      </c>
      <c r="G19" s="362">
        <f>ROUND((1/C19)*F19,7)</f>
        <v>2.0772814999999998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5608.66</v>
      </c>
      <c r="G20" s="362">
        <f t="shared" ref="G20:G22" si="2">ROUND((1/C20)*F20,7)</f>
        <v>0.62318439999999997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5608.66</v>
      </c>
      <c r="G21" s="362">
        <f t="shared" si="2"/>
        <v>2.0772814999999998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5608.66</v>
      </c>
      <c r="G22" s="362">
        <f t="shared" si="2"/>
        <v>2.0772814999999998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5608.66</v>
      </c>
      <c r="G23" s="362">
        <f>ROUND((1/C23)*F23,7)</f>
        <v>2.0772814999999998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5608.66</v>
      </c>
      <c r="G24" s="362">
        <f>ROUND((1/C24)*F24,7)</f>
        <v>5.60866E-2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 Guarujá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6009.89</v>
      </c>
      <c r="G29" s="379">
        <f>ROUND(F29*E29,7)</f>
        <v>1.3408065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 Guarujá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7415.49</v>
      </c>
      <c r="G34" s="362">
        <f>F34*E34</f>
        <v>0.32702310899999998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 Guarujá</v>
      </c>
      <c r="B39" s="398" t="s">
        <v>223</v>
      </c>
      <c r="C39" s="387" t="s">
        <v>226</v>
      </c>
      <c r="D39" s="399">
        <f t="shared" ref="D39:D44" si="4">G7</f>
        <v>4.6738833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4.6738833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398</v>
      </c>
      <c r="D41" s="399">
        <f t="shared" si="4"/>
        <v>12.463688899999999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2.2434639999999999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3.1159222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3.7391066999999998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18.695533300000001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23.788799999999998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2.0772814999999998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0.62318439999999997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2.0772814999999998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2.0772814999999998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2.0772814999999998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5.60866E-2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1.3408065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433</v>
      </c>
      <c r="D55" s="411">
        <f>G34</f>
        <v>0.32702310899999998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 Guarujá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3722.82</v>
      </c>
      <c r="F61" s="425">
        <f>IF('CALCULO SIMPLES'!B37 = "Posto",1,0)</f>
        <v>1</v>
      </c>
      <c r="G61" s="426">
        <f>ROUND(E61*F61,2)</f>
        <v>3722.82</v>
      </c>
    </row>
    <row r="62" spans="1:10" ht="31" customHeight="1">
      <c r="A62" s="420"/>
      <c r="B62" s="421" t="s">
        <v>227</v>
      </c>
      <c r="C62" s="422">
        <f>'Áreas a serem limpas'!B5</f>
        <v>511.4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83.23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210</v>
      </c>
      <c r="D76" s="423" t="s">
        <v>443</v>
      </c>
      <c r="E76" s="424">
        <f>'Limpador de vidros sem risco- D'!H140</f>
        <v>6009.89</v>
      </c>
      <c r="F76" s="425">
        <f>IF('CALCULO SIMPLES'!B37 = "Posto",'Áreas a serem limpas'!H29+'Áreas a serem limpas'!H30,0)</f>
        <v>9.3686218088131976E-2</v>
      </c>
      <c r="G76" s="426">
        <f>ROUND(E76*F76,2)</f>
        <v>563.04</v>
      </c>
    </row>
    <row r="77" spans="1:7" ht="31" customHeight="1">
      <c r="A77" s="439"/>
      <c r="B77" s="438" t="s">
        <v>251</v>
      </c>
      <c r="C77" s="422">
        <f>'Áreas a serem limpas'!B30</f>
        <v>210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7415.49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1014.63</v>
      </c>
      <c r="D80" s="449"/>
      <c r="E80" s="450"/>
      <c r="F80" s="451">
        <f>F61+F76+F78</f>
        <v>1.0936862180881319</v>
      </c>
      <c r="G80" s="452">
        <f>G61+G76+G78</f>
        <v>4285.8600000000006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4285.8600000000006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401.45041666666668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153.60900000000001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4840.9194166666675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116182.06600000002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2580-75BB-4ECD-934D-BCCD951326D2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/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C14450FF-A158-4246-9F38-FCAA87795FE8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DA8D79F-F7D5-423F-8ED7-5E54E7C3CC80}"/>
</file>

<file path=customXml/itemProps2.xml><?xml version="1.0" encoding="utf-8"?>
<ds:datastoreItem xmlns:ds="http://schemas.openxmlformats.org/officeDocument/2006/customXml" ds:itemID="{3360C3B5-9D9A-401E-AFDB-547A099DBDCE}"/>
</file>

<file path=customXml/itemProps3.xml><?xml version="1.0" encoding="utf-8"?>
<ds:datastoreItem xmlns:ds="http://schemas.openxmlformats.org/officeDocument/2006/customXml" ds:itemID="{EC0A45BB-795F-429D-9687-2E54580175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2025-11-24T11:50:50Z</dcterms:created>
  <dcterms:modified xsi:type="dcterms:W3CDTF">2025-11-24T11:50:51Z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